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sci_research\Downloads\"/>
    </mc:Choice>
  </mc:AlternateContent>
  <xr:revisionPtr revIDLastSave="0" documentId="8_{B0016B9B-007A-441F-BDAD-7420CDB7C8B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เปรียบเทียบการใช้ไฟฟ้า 63-65" sheetId="9" r:id="rId1"/>
    <sheet name="ไฟฟ้า 64" sheetId="5" r:id="rId2"/>
    <sheet name="ไฟฟ้า 65" sheetId="3" r:id="rId3"/>
    <sheet name="เปรียบเทียบการใช้ไฟฟ้า 64-65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9" l="1"/>
  <c r="E6" i="9"/>
  <c r="E7" i="9"/>
  <c r="E8" i="9"/>
  <c r="E5" i="9"/>
  <c r="F18" i="9"/>
  <c r="F17" i="9"/>
  <c r="B18" i="9"/>
  <c r="C18" i="9"/>
  <c r="B17" i="9"/>
  <c r="C17" i="9"/>
  <c r="G16" i="9"/>
  <c r="G15" i="9"/>
  <c r="G14" i="9"/>
  <c r="G13" i="9"/>
  <c r="G12" i="9"/>
  <c r="G11" i="9"/>
  <c r="D11" i="9"/>
  <c r="H11" i="9" s="1"/>
  <c r="I11" i="9" s="1"/>
  <c r="G10" i="9"/>
  <c r="D10" i="9"/>
  <c r="E10" i="9" s="1"/>
  <c r="G9" i="9"/>
  <c r="D9" i="9"/>
  <c r="H8" i="9"/>
  <c r="G8" i="9"/>
  <c r="H7" i="9"/>
  <c r="G7" i="9"/>
  <c r="I7" i="9" s="1"/>
  <c r="H6" i="9"/>
  <c r="G6" i="9"/>
  <c r="H5" i="9"/>
  <c r="G5" i="9"/>
  <c r="I5" i="9" s="1"/>
  <c r="C11" i="8"/>
  <c r="E11" i="8" s="1"/>
  <c r="C10" i="8"/>
  <c r="E10" i="8" s="1"/>
  <c r="C9" i="8"/>
  <c r="F10" i="3"/>
  <c r="F9" i="3"/>
  <c r="F8" i="3"/>
  <c r="B17" i="8"/>
  <c r="D6" i="8"/>
  <c r="D7" i="8"/>
  <c r="D8" i="8"/>
  <c r="D9" i="8"/>
  <c r="D10" i="8"/>
  <c r="D11" i="8"/>
  <c r="D12" i="8"/>
  <c r="D13" i="8"/>
  <c r="D14" i="8"/>
  <c r="D15" i="8"/>
  <c r="D16" i="8"/>
  <c r="E6" i="8"/>
  <c r="E7" i="8"/>
  <c r="E8" i="8"/>
  <c r="E9" i="8"/>
  <c r="E12" i="8"/>
  <c r="E13" i="8"/>
  <c r="E14" i="8"/>
  <c r="E15" i="8"/>
  <c r="E16" i="8"/>
  <c r="E5" i="8"/>
  <c r="D5" i="8"/>
  <c r="B18" i="8"/>
  <c r="F7" i="3"/>
  <c r="F6" i="3"/>
  <c r="F5" i="3"/>
  <c r="F4" i="3"/>
  <c r="D16" i="5"/>
  <c r="F15" i="5"/>
  <c r="F14" i="5"/>
  <c r="F13" i="5"/>
  <c r="F12" i="5"/>
  <c r="F11" i="5"/>
  <c r="F10" i="5"/>
  <c r="F9" i="5"/>
  <c r="F8" i="5"/>
  <c r="F7" i="5"/>
  <c r="F6" i="5"/>
  <c r="F5" i="5"/>
  <c r="F4" i="5"/>
  <c r="I8" i="9" l="1"/>
  <c r="D21" i="9"/>
  <c r="E21" i="9" s="1"/>
  <c r="I6" i="9"/>
  <c r="E9" i="9"/>
  <c r="E11" i="9"/>
  <c r="G17" i="9"/>
  <c r="G18" i="9"/>
  <c r="H9" i="9"/>
  <c r="I9" i="9" s="1"/>
  <c r="D17" i="9"/>
  <c r="D18" i="9"/>
  <c r="H10" i="9"/>
  <c r="C18" i="8"/>
  <c r="E17" i="8"/>
  <c r="E18" i="8"/>
  <c r="C17" i="8"/>
  <c r="D18" i="8"/>
  <c r="D17" i="8"/>
  <c r="H18" i="9" l="1"/>
  <c r="I10" i="9"/>
</calcChain>
</file>

<file path=xl/sharedStrings.xml><?xml version="1.0" encoding="utf-8"?>
<sst xmlns="http://schemas.openxmlformats.org/spreadsheetml/2006/main" count="122" uniqueCount="38">
  <si>
    <t>วันที่ทำการบันทึก</t>
  </si>
  <si>
    <t>ปริมาณการใช้ไฟฟ้าต่อจำนวนพนักงาน</t>
  </si>
  <si>
    <t>จำนวนพนักงาน</t>
  </si>
  <si>
    <t>รวม</t>
  </si>
  <si>
    <t>เฉลี่ย</t>
  </si>
  <si>
    <t>บันทึกประจำ
เดือน</t>
  </si>
  <si>
    <t>ค่าไฟฟ้า/เดือน (บาท)</t>
  </si>
  <si>
    <t>ปริมาณ
ไฟฟ้า/เดือน (หน่วย)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</si>
  <si>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</si>
  <si>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</si>
  <si>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</si>
  <si>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</si>
  <si>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</si>
  <si>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</si>
  <si>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</si>
  <si>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</si>
  <si>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</si>
  <si>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</si>
  <si>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</si>
  <si>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</si>
  <si>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แบบฟอร์ม 3.2(1)</t>
  </si>
  <si>
    <t>บันทึกการใช้ไฟฟ้าประจำปี 2564</t>
  </si>
  <si>
    <t>บันทึกการใช้ไฟฟ้าประจำปี 2565</t>
  </si>
  <si>
    <t>การเปรียบปริมาณการใช้ไฟฟ้าประจำปี 2564-2565</t>
  </si>
  <si>
    <t>การเปรียบปริมาณการใช้ไฟฟ้าประจำปี 2563-2565</t>
  </si>
  <si>
    <t>ร้อยละปริมาณไฟฟ้าต่อเดือนที่ลดลง</t>
  </si>
  <si>
    <t>ร้อยละปริมาณไฟฟ้าต่อจำนวนพนักงานที่ลดลง</t>
  </si>
  <si>
    <t>สาเหตุ</t>
  </si>
  <si>
    <t>-</t>
  </si>
  <si>
    <t>ค่าเปรียบเทียบ ม.ค.-ก.ค.</t>
  </si>
  <si>
    <t>ร้อยละการใช้ไฟฟ้าเพิ่มเนื่องจากจัดการเรียนการสอน On site บางส่วน ทำให้การใช้ไฟฟ้าไม่บรรลุ</t>
  </si>
  <si>
    <t>คณะมีการใช้มาตรการในการประหยัดไฟฟ้า และช่วงปลายภาคเรียนมีการเรียน onsite ลดลง ส่งผลทำให้ปริมาณการใช้ไฟฟ้าต่ดเดือนและต่อจำนวนพนักงานลดลงเกินค่าเป้าหมาย</t>
  </si>
  <si>
    <t>คณะมีการใช้มาตรการในการประหยัดไฟฟ้า และมีการติดตั้งพลังงานแสงอาทิตย์ภายในอาคาร ส่งผลทำให้ปริมาณการใช้ไฟฟ้าต่ดเดือนและต่อจำนวนพนักงานลดลงเกินค่าเป้าหมาย</t>
  </si>
  <si>
    <t>สรุปผลการใช้พลังงานไฟฟ้าคณะวิทยาศาสตร์การแพทย์</t>
  </si>
  <si>
    <t xml:space="preserve">1. การใช้พลังงานไฟฟ้าปี 2564 เมื่อเปรียบเทียบกับปี 2563 ไม่บรรลุตามเป้าที่ต้องการให้มีการลดการใช้ไฟฟ้าลดลงร้อยละ 2 </t>
  </si>
  <si>
    <t>สาเหตุเป็นเพราะ 1.1 เกิดการระบาดของไวรัส COVID 19 ในต้นปี 2563 ทำให้มีการหยุดการเรียนการสอน และมีการ Work from Home ส่งผลทำให้มีการใช้ไฟฟ้าน้อย แต่ในปี 2564 มีการผ่อนคลายมาตรการต่างๆ ทำให้มีการเรียนการสอน onsite บางส่วน และมีบุคลากรเข้ามาทำงานในพื้นที่บางส่วนส่งผลทำให้มีการใช้ไฟฟ้าเพิ่มขึ้น</t>
  </si>
  <si>
    <t>สาเหตุเป็นเพราะ 1.1 คณะมีการใช้มาตรการในการประหยัดไฟฟ้า 1.2 มีการติดตั้งพลังงานแสงอาทิตย์บนหลังคาอาคาร เป็นพลังงานทดแทนส่งผลทำให้มีการใช้ไฟฟ้าต่อเดือนและต่อหน่วยลดลง</t>
  </si>
  <si>
    <t xml:space="preserve">2. การใช้พลังงานไฟฟ้าปี 2565 เมื่อเปรียบเทียบกับปี 2564 (ม.ค.-ก.ค.) ปริมาณต่อเดือนลดลงร้อยละ 18.59  และประมาณต่อจำนวนพนักงานลดลงร้อยละ 25.44 บรรลุตามเป้าที่ต้องการให้มีการลดการใช้ไฟฟ้าลดลงร้อยละ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</si>
</sst>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"/>
  </numFmts>
  <fonts count="10">
    <font>
      <sz val="10"/>
      <name val="Arial"/>
      <charset val="222"/>
    </font>
    <font>
      <sz val="10"/>
      <name val="Arial"/>
      <family val="2"/>
    </font>
    <font>
      <sz val="16"/>
      <name val="Browallia New"/>
      <family val="2"/>
    </font>
    <font>
      <b/>
      <sz val="16"/>
      <name val="Browallia New"/>
      <family val="2"/>
    </font>
    <font>
      <sz val="10"/>
      <name val="Browallia New"/>
      <family val="2"/>
    </font>
    <font>
      <b/>
      <sz val="18"/>
      <name val="Browallia New"/>
      <family val="2"/>
    </font>
    <font>
      <b/>
      <sz val="10"/>
      <name val="Browallia New"/>
      <family val="2"/>
    </font>
    <font>
      <sz val="16"/>
      <name val="Cordia New"/>
      <family val="2"/>
    </font>
    <font>
      <b/>
      <sz val="12"/>
      <name val="Browallia New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/>
    <xf numFmtId="15" fontId="2" fillId="2" borderId="1" xfId="0" quotePrefix="1" applyNumberFormat="1" applyFont="1" applyFill="1" applyBorder="1"/>
    <xf numFmtId="164" fontId="2" fillId="2" borderId="1" xfId="1" applyFont="1" applyFill="1" applyBorder="1"/>
    <xf numFmtId="0" fontId="3" fillId="2" borderId="1" xfId="0" applyFont="1" applyFill="1" applyBorder="1"/>
    <xf numFmtId="0" fontId="6" fillId="2" borderId="0" xfId="0" applyFont="1" applyFill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5" fillId="2" borderId="0" xfId="0" applyFont="1" applyFill="1" applyAlignment="1">
      <alignment horizontal="center" vertical="center"/>
    </xf>
    <xf numFmtId="164" fontId="2" fillId="2" borderId="0" xfId="0" applyNumberFormat="1" applyFont="1" applyFill="1"/>
    <xf numFmtId="165" fontId="2" fillId="2" borderId="1" xfId="0" applyNumberFormat="1" applyFont="1" applyFill="1" applyBorder="1"/>
    <xf numFmtId="165" fontId="2" fillId="2" borderId="0" xfId="0" applyNumberFormat="1" applyFont="1" applyFill="1"/>
    <xf numFmtId="164" fontId="3" fillId="2" borderId="1" xfId="0" applyNumberFormat="1" applyFont="1" applyFill="1" applyBorder="1"/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164" fontId="2" fillId="0" borderId="1" xfId="1" applyFont="1" applyFill="1" applyBorder="1"/>
    <xf numFmtId="0" fontId="2" fillId="0" borderId="1" xfId="0" applyFont="1" applyBorder="1"/>
    <xf numFmtId="15" fontId="2" fillId="2" borderId="1" xfId="0" applyNumberFormat="1" applyFont="1" applyFill="1" applyBorder="1"/>
    <xf numFmtId="164" fontId="2" fillId="2" borderId="1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 vertical="center"/>
    </xf>
    <xf numFmtId="2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top"/>
    </xf>
    <xf numFmtId="164" fontId="2" fillId="2" borderId="1" xfId="1" applyFont="1" applyFill="1" applyBorder="1" applyAlignment="1">
      <alignment vertical="top"/>
    </xf>
    <xf numFmtId="164" fontId="2" fillId="2" borderId="1" xfId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vertical="top"/>
    </xf>
    <xf numFmtId="2" fontId="2" fillId="2" borderId="1" xfId="0" applyNumberFormat="1" applyFont="1" applyFill="1" applyBorder="1" applyAlignment="1">
      <alignment vertical="top"/>
    </xf>
    <xf numFmtId="43" fontId="2" fillId="2" borderId="1" xfId="0" applyNumberFormat="1" applyFont="1" applyFill="1" applyBorder="1"/>
    <xf numFmtId="164" fontId="3" fillId="2" borderId="1" xfId="1" applyFont="1" applyFill="1" applyBorder="1" applyAlignment="1">
      <alignment horizontal="center" vertical="center"/>
    </xf>
    <xf numFmtId="2" fontId="3" fillId="2" borderId="1" xfId="0" applyNumberFormat="1" applyFont="1" applyFill="1" applyBorder="1"/>
    <xf numFmtId="0" fontId="5" fillId="2" borderId="1" xfId="0" applyFont="1" applyFill="1" applyBorder="1" applyAlignment="1"/>
    <xf numFmtId="164" fontId="5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2" fillId="2" borderId="1" xfId="0" applyFont="1" applyFill="1" applyBorder="1" applyAlignment="1"/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2000" b="1" baseline="0">
                <a:solidFill>
                  <a:schemeClr val="tx1"/>
                </a:solidFill>
                <a:latin typeface="TH Niramit AS" panose="02000506000000020004" pitchFamily="2" charset="-34"/>
                <a:cs typeface="TH Niramit AS" panose="02000506000000020004" pitchFamily="2" charset="-34"/>
              </a:rPr>
              <a:t>เปรียบเทียบปริมาณการใช้ไฟฟ้า 256</a:t>
            </a:r>
            <a:r>
              <a:rPr lang="en-US" sz="2000" b="1" baseline="0">
                <a:solidFill>
                  <a:schemeClr val="tx1"/>
                </a:solidFill>
                <a:latin typeface="TH Niramit AS" panose="02000506000000020004" pitchFamily="2" charset="-34"/>
                <a:cs typeface="TH Niramit AS" panose="02000506000000020004" pitchFamily="2" charset="-34"/>
              </a:rPr>
              <a:t>3</a:t>
            </a:r>
            <a:r>
              <a:rPr lang="th-TH" sz="2000" b="1" baseline="0">
                <a:solidFill>
                  <a:schemeClr val="tx1"/>
                </a:solidFill>
                <a:latin typeface="TH Niramit AS" panose="02000506000000020004" pitchFamily="2" charset="-34"/>
                <a:cs typeface="TH Niramit AS" panose="02000506000000020004" pitchFamily="2" charset="-34"/>
              </a:rPr>
              <a:t> - 2565</a:t>
            </a:r>
            <a:endParaRPr lang="en-US" sz="2000" b="1" baseline="0">
              <a:solidFill>
                <a:schemeClr val="tx1"/>
              </a:solidFill>
              <a:latin typeface="TH Niramit AS" panose="02000506000000020004" pitchFamily="2" charset="-34"/>
              <a:cs typeface="TH Niramit AS" panose="02000506000000020004" pitchFamily="2" charset="-34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'เปรียบเทียบการใช้ไฟฟ้า 63-65'!$B$4</c:f>
              <c:strCache>
                <c:ptCount val="1"/>
                <c:pt idx="0">
                  <c:v>2563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-3.24074074074074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A9-4ADD-A38D-7E689BB3BD4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'เปรียบเทียบการใช้ไฟฟ้า 63-65'!$A$5:$A$16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'เปรียบเทียบการใช้ไฟฟ้า 63-65'!$B$5:$B$16</c:f>
              <c:numCache>
                <c:formatCode>_-* #,##0.00_-;\-* #,##0.00_-;_-* "-"??_-;_-@_-</c:formatCode>
                <c:ptCount val="12"/>
                <c:pt idx="0">
                  <c:v>14017.5</c:v>
                </c:pt>
                <c:pt idx="1">
                  <c:v>16872</c:v>
                </c:pt>
                <c:pt idx="2">
                  <c:v>14739</c:v>
                </c:pt>
                <c:pt idx="3">
                  <c:v>5283</c:v>
                </c:pt>
                <c:pt idx="4">
                  <c:v>2031</c:v>
                </c:pt>
                <c:pt idx="5">
                  <c:v>4284</c:v>
                </c:pt>
                <c:pt idx="6">
                  <c:v>11594</c:v>
                </c:pt>
                <c:pt idx="7">
                  <c:v>14343</c:v>
                </c:pt>
                <c:pt idx="8">
                  <c:v>15001</c:v>
                </c:pt>
                <c:pt idx="9">
                  <c:v>19031</c:v>
                </c:pt>
                <c:pt idx="10">
                  <c:v>28069</c:v>
                </c:pt>
                <c:pt idx="11">
                  <c:v>26683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9-4ADD-A38D-7E689BB3BD46}"/>
            </c:ext>
          </c:extLst>
        </c:ser>
        <c:ser>
          <c:idx val="1"/>
          <c:order val="1"/>
          <c:tx>
            <c:strRef>
              <c:f>'เปรียบเทียบการใช้ไฟฟ้า 63-65'!$C$4</c:f>
              <c:strCache>
                <c:ptCount val="1"/>
                <c:pt idx="0">
                  <c:v>2564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3.7248669799874387E-2"/>
                  <c:y val="-5.09259259259259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A9-4ADD-A38D-7E689BB3BD4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'เปรียบเทียบการใช้ไฟฟ้า 63-65'!$A$5:$A$16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'เปรียบเทียบการใช้ไฟฟ้า 63-65'!$C$5:$C$16</c:f>
              <c:numCache>
                <c:formatCode>_-* #,##0.00_-;\-* #,##0.00_-;_-* "-"??_-;_-@_-</c:formatCode>
                <c:ptCount val="12"/>
                <c:pt idx="0">
                  <c:v>17454</c:v>
                </c:pt>
                <c:pt idx="1">
                  <c:v>32665</c:v>
                </c:pt>
                <c:pt idx="2">
                  <c:v>40279</c:v>
                </c:pt>
                <c:pt idx="3">
                  <c:v>20623</c:v>
                </c:pt>
                <c:pt idx="4">
                  <c:v>35941</c:v>
                </c:pt>
                <c:pt idx="5">
                  <c:v>32392</c:v>
                </c:pt>
                <c:pt idx="6">
                  <c:v>32862</c:v>
                </c:pt>
                <c:pt idx="7">
                  <c:v>38893</c:v>
                </c:pt>
                <c:pt idx="8">
                  <c:v>28352</c:v>
                </c:pt>
                <c:pt idx="9">
                  <c:v>28353</c:v>
                </c:pt>
                <c:pt idx="10">
                  <c:v>26584</c:v>
                </c:pt>
                <c:pt idx="11">
                  <c:v>24415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A9-4ADD-A38D-7E689BB3BD46}"/>
            </c:ext>
          </c:extLst>
        </c:ser>
        <c:ser>
          <c:idx val="2"/>
          <c:order val="2"/>
          <c:tx>
            <c:strRef>
              <c:f>'เปรียบเทียบการใช้ไฟฟ้า 63-65'!$D$4</c:f>
              <c:strCache>
                <c:ptCount val="1"/>
                <c:pt idx="0">
                  <c:v>2565</c:v>
                </c:pt>
              </c:strCache>
            </c:strRef>
          </c:tx>
          <c:invertIfNegative val="0"/>
          <c:cat>
            <c:strRef>
              <c:f>'เปรียบเทียบการใช้ไฟฟ้า 63-65'!$A$5:$A$16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'เปรียบเทียบการใช้ไฟฟ้า 63-65'!$D$5:$D$16</c:f>
              <c:numCache>
                <c:formatCode>_-* #,##0.00_-;\-* #,##0.00_-;_-* "-"??_-;_-@_-</c:formatCode>
                <c:ptCount val="12"/>
                <c:pt idx="0">
                  <c:v>19549</c:v>
                </c:pt>
                <c:pt idx="1">
                  <c:v>24360</c:v>
                </c:pt>
                <c:pt idx="2">
                  <c:v>30735</c:v>
                </c:pt>
                <c:pt idx="3">
                  <c:v>27752</c:v>
                </c:pt>
                <c:pt idx="4">
                  <c:v>24100</c:v>
                </c:pt>
                <c:pt idx="5">
                  <c:v>23800</c:v>
                </c:pt>
                <c:pt idx="6">
                  <c:v>22463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A9-4ADD-A38D-7E689BB3B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6625360"/>
        <c:axId val="1"/>
        <c:axId val="0"/>
      </c:bar3DChart>
      <c:catAx>
        <c:axId val="213662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Niramit AS" panose="02000506000000020004" pitchFamily="2" charset="-34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6625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84555434754755"/>
          <c:y val="6.3521951060465265E-2"/>
          <c:w val="7.6456381759811412E-2"/>
          <c:h val="0.1653143900490699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h-TH" sz="2000">
                <a:latin typeface="TH Niramit AS" panose="02000506000000020004" pitchFamily="2" charset="-34"/>
                <a:cs typeface="TH Niramit AS" panose="02000506000000020004" pitchFamily="2" charset="-34"/>
              </a:rPr>
              <a:t>เปรียบเทียบปริมาณการใช้ไฟฟ้าต่อจำนวนพนักงาน 256</a:t>
            </a:r>
            <a:r>
              <a:rPr lang="en-US" sz="2000">
                <a:latin typeface="TH Niramit AS" panose="02000506000000020004" pitchFamily="2" charset="-34"/>
                <a:cs typeface="TH Niramit AS" panose="02000506000000020004" pitchFamily="2" charset="-34"/>
              </a:rPr>
              <a:t>3</a:t>
            </a:r>
            <a:r>
              <a:rPr lang="th-TH" sz="2000">
                <a:latin typeface="TH Niramit AS" panose="02000506000000020004" pitchFamily="2" charset="-34"/>
                <a:cs typeface="TH Niramit AS" panose="02000506000000020004" pitchFamily="2" charset="-34"/>
              </a:rPr>
              <a:t> - 2565</a:t>
            </a:r>
            <a:endParaRPr lang="en-US" sz="2000">
              <a:latin typeface="TH Niramit AS" panose="02000506000000020004" pitchFamily="2" charset="-34"/>
              <a:cs typeface="TH Niramit AS" panose="02000506000000020004" pitchFamily="2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2563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'เปรียบเทียบการใช้ไฟฟ้า 63-65'!$A$5:$A$16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'เปรียบเทียบการใช้ไฟฟ้า 63-65'!$F$5:$F$16</c:f>
              <c:numCache>
                <c:formatCode>_-* #,##0.00_-;\-* #,##0.00_-;_-* "-"??_-;_-@_-</c:formatCode>
                <c:ptCount val="12"/>
                <c:pt idx="0">
                  <c:v>147.55263157894737</c:v>
                </c:pt>
                <c:pt idx="1">
                  <c:v>177.6</c:v>
                </c:pt>
                <c:pt idx="2">
                  <c:v>155.14736842105262</c:v>
                </c:pt>
                <c:pt idx="3">
                  <c:v>55.610526315789471</c:v>
                </c:pt>
                <c:pt idx="4">
                  <c:v>21.378947368421052</c:v>
                </c:pt>
                <c:pt idx="5">
                  <c:v>45.094736842105263</c:v>
                </c:pt>
                <c:pt idx="6">
                  <c:v>122.04210526315789</c:v>
                </c:pt>
                <c:pt idx="7">
                  <c:v>150.97894736842105</c:v>
                </c:pt>
                <c:pt idx="8">
                  <c:v>157.90526315789472</c:v>
                </c:pt>
                <c:pt idx="9">
                  <c:v>200.32631578947368</c:v>
                </c:pt>
                <c:pt idx="10">
                  <c:v>295.46315789473687</c:v>
                </c:pt>
                <c:pt idx="11">
                  <c:v>280.87368421052633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2-473C-9503-2F8C4DB35237}"/>
            </c:ext>
          </c:extLst>
        </c:ser>
        <c:ser>
          <c:idx val="1"/>
          <c:order val="1"/>
          <c:tx>
            <c:v>2564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'เปรียบเทียบการใช้ไฟฟ้า 63-65'!$A$5:$A$16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'เปรียบเทียบการใช้ไฟฟ้า 63-65'!$G$5:$G$16</c:f>
              <c:numCache>
                <c:formatCode>_-* #,##0.00_-;\-* #,##0.00_-;_-* "-"??_-;_-@_-</c:formatCode>
                <c:ptCount val="12"/>
                <c:pt idx="0">
                  <c:v>178.10204081632654</c:v>
                </c:pt>
                <c:pt idx="1">
                  <c:v>333.31632653061223</c:v>
                </c:pt>
                <c:pt idx="2">
                  <c:v>411.01020408163265</c:v>
                </c:pt>
                <c:pt idx="3">
                  <c:v>210.4387755102041</c:v>
                </c:pt>
                <c:pt idx="4">
                  <c:v>366.74489795918367</c:v>
                </c:pt>
                <c:pt idx="5">
                  <c:v>330.53061224489795</c:v>
                </c:pt>
                <c:pt idx="6">
                  <c:v>335.32653061224488</c:v>
                </c:pt>
                <c:pt idx="7">
                  <c:v>396.86734693877548</c:v>
                </c:pt>
                <c:pt idx="8">
                  <c:v>289.30612244897958</c:v>
                </c:pt>
                <c:pt idx="9">
                  <c:v>289.31632653061223</c:v>
                </c:pt>
                <c:pt idx="10">
                  <c:v>271.26530612244898</c:v>
                </c:pt>
                <c:pt idx="11">
                  <c:v>249.13265306122449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2-473C-9503-2F8C4DB35237}"/>
            </c:ext>
          </c:extLst>
        </c:ser>
        <c:ser>
          <c:idx val="2"/>
          <c:order val="2"/>
          <c:tx>
            <c:v>2565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'เปรียบเทียบการใช้ไฟฟ้า 63-65'!$A$5:$A$16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'เปรียบเทียบการใช้ไฟฟ้า 63-65'!$H$5:$H$16</c:f>
              <c:numCache>
                <c:formatCode>_-* #,##0.00_-;\-* #,##0.00_-;_-* "-"??_-;_-@_-</c:formatCode>
                <c:ptCount val="12"/>
                <c:pt idx="0">
                  <c:v>182.70093457943926</c:v>
                </c:pt>
                <c:pt idx="1">
                  <c:v>227.66355140186917</c:v>
                </c:pt>
                <c:pt idx="2">
                  <c:v>287.24299065420558</c:v>
                </c:pt>
                <c:pt idx="3">
                  <c:v>259.36448598130841</c:v>
                </c:pt>
                <c:pt idx="4">
                  <c:v>225.2336448598131</c:v>
                </c:pt>
                <c:pt idx="5">
                  <c:v>222.42990654205607</c:v>
                </c:pt>
                <c:pt idx="6">
                  <c:v>209.93457943925233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2-473C-9503-2F8C4DB352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08760352"/>
        <c:axId val="308774080"/>
        <c:axId val="0"/>
      </c:bar3DChart>
      <c:catAx>
        <c:axId val="30876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774080"/>
        <c:crosses val="autoZero"/>
        <c:auto val="1"/>
        <c:lblAlgn val="ctr"/>
        <c:lblOffset val="100"/>
        <c:noMultiLvlLbl val="0"/>
      </c:catAx>
      <c:valAx>
        <c:axId val="30877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76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2919802296497167"/>
          <c:y val="6.1666351706036793E-2"/>
          <c:w val="4.0635675208648712E-2"/>
          <c:h val="0.247666981627296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r>
              <a:rPr lang="th-TH"/>
              <a:t>ปริมาณการใช้ไฟฟ้าต่อจำนวนพนักงานประจำปี 2564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'ไฟฟ้า 64'!$F$4:$F$15</c:f>
              <c:numCache>
                <c:formatCode>_-* #,##0.00_-;\-* #,##0.00_-;_-* "-"??_-;_-@_-</c:formatCode>
                <c:ptCount val="12"/>
                <c:pt idx="0">
                  <c:v>178.10204081632654</c:v>
                </c:pt>
                <c:pt idx="1">
                  <c:v>333.31632653061223</c:v>
                </c:pt>
                <c:pt idx="2">
                  <c:v>411.01020408163265</c:v>
                </c:pt>
                <c:pt idx="3">
                  <c:v>210.4387755102041</c:v>
                </c:pt>
                <c:pt idx="4">
                  <c:v>366.74489795918367</c:v>
                </c:pt>
                <c:pt idx="5">
                  <c:v>330.53061224489795</c:v>
                </c:pt>
                <c:pt idx="6">
                  <c:v>335.32653061224488</c:v>
                </c:pt>
                <c:pt idx="7">
                  <c:v>396.86734693877548</c:v>
                </c:pt>
                <c:pt idx="8">
                  <c:v>289.30612244897958</c:v>
                </c:pt>
                <c:pt idx="9">
                  <c:v>289.31632653061223</c:v>
                </c:pt>
                <c:pt idx="10">
                  <c:v>271.26530612244898</c:v>
                </c:pt>
                <c:pt idx="11">
                  <c:v>249.13265306122449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2F7-4351-A2A1-0CCDA34EE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9654144"/>
        <c:axId val="1"/>
        <c:axId val="0"/>
      </c:bar3DChart>
      <c:catAx>
        <c:axId val="213965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9654144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portrait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2000" b="1"/>
              <a:t>ปริมาณการใช้ไฟฟ้า 2564</a:t>
            </a:r>
            <a:endParaRPr lang="en-US" sz="2000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'ไฟฟ้า 64'!$A$4:$A$15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64'!$D$4:$D$15</c:f>
              <c:numCache>
                <c:formatCode>_-* #,##0.00_-;\-* #,##0.00_-;_-* "-"??_-;_-@_-</c:formatCode>
                <c:ptCount val="12"/>
                <c:pt idx="0">
                  <c:v>17454</c:v>
                </c:pt>
                <c:pt idx="1">
                  <c:v>32665</c:v>
                </c:pt>
                <c:pt idx="2">
                  <c:v>40279</c:v>
                </c:pt>
                <c:pt idx="3">
                  <c:v>20623</c:v>
                </c:pt>
                <c:pt idx="4">
                  <c:v>35941</c:v>
                </c:pt>
                <c:pt idx="5">
                  <c:v>32392</c:v>
                </c:pt>
                <c:pt idx="6">
                  <c:v>32862</c:v>
                </c:pt>
                <c:pt idx="7">
                  <c:v>38893</c:v>
                </c:pt>
                <c:pt idx="8">
                  <c:v>28352</c:v>
                </c:pt>
                <c:pt idx="9">
                  <c:v>28353</c:v>
                </c:pt>
                <c:pt idx="10">
                  <c:v>26584</c:v>
                </c:pt>
                <c:pt idx="11">
                  <c:v>24415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7-43C6-BC68-E541D876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9655392"/>
        <c:axId val="1"/>
      </c:barChart>
      <c:catAx>
        <c:axId val="213965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2139655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r>
              <a:rPr lang="th-TH"/>
              <a:t>ปริมาณการใช้ไฟฟ้าต่อจำนวนพนักงานประจำปี 2565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'ไฟฟ้า 65'!$F$3</c:f>
              <c:strCache>
                <c:ptCount val="1"/>
                <c:pt idx="0">
                  <c:v>ปริมาณการใช้ไฟฟ้าต่อจำนวนพนักงาน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'ไฟฟ้า 65'!$F$4:$F$15</c:f>
              <c:numCache>
                <c:formatCode>_-* #,##0.00_-;\-* #,##0.00_-;_-* "-"??_-;_-@_-</c:formatCode>
                <c:ptCount val="12"/>
                <c:pt idx="0">
                  <c:v>182.70093457943926</c:v>
                </c:pt>
                <c:pt idx="1">
                  <c:v>227.66355140186917</c:v>
                </c:pt>
                <c:pt idx="2">
                  <c:v>287.24299065420558</c:v>
                </c:pt>
                <c:pt idx="3">
                  <c:v>259.36448598130841</c:v>
                </c:pt>
                <c:pt idx="4">
                  <c:v>225.2336448598131</c:v>
                </c:pt>
                <c:pt idx="5">
                  <c:v>222.42990654205607</c:v>
                </c:pt>
                <c:pt idx="6">
                  <c:v>209.93457943925233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787-400E-992A-648D43DC8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9657472"/>
        <c:axId val="1"/>
        <c:axId val="0"/>
      </c:bar3DChart>
      <c:catAx>
        <c:axId val="213965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9657472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portrait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1800" b="1"/>
              <a:t>ปริมาณการใช้ไฟฟ้า</a:t>
            </a:r>
            <a:r>
              <a:rPr lang="th-TH" sz="1800" b="1" baseline="0"/>
              <a:t> 2565</a:t>
            </a:r>
            <a:endParaRPr lang="en-US" sz="1800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'ไฟฟ้า 65'!$A$4:$A$15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65'!$D$4:$D$15</c:f>
              <c:numCache>
                <c:formatCode>_-* #,##0.00_-;\-* #,##0.00_-;_-* "-"??_-;_-@_-</c:formatCode>
                <c:ptCount val="12"/>
                <c:pt idx="0">
                  <c:v>19549</c:v>
                </c:pt>
                <c:pt idx="1">
                  <c:v>24360</c:v>
                </c:pt>
                <c:pt idx="2">
                  <c:v>30735</c:v>
                </c:pt>
                <c:pt idx="3">
                  <c:v>27752</c:v>
                </c:pt>
                <c:pt idx="4">
                  <c:v>24100</c:v>
                </c:pt>
                <c:pt idx="5">
                  <c:v>23800</c:v>
                </c:pt>
                <c:pt idx="6">
                  <c:v>22463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3-471C-9E34-27C50D8EE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9652480"/>
        <c:axId val="1"/>
      </c:barChart>
      <c:catAx>
        <c:axId val="213965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2139652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2000" b="1" baseline="0">
                <a:solidFill>
                  <a:schemeClr val="tx1"/>
                </a:solidFill>
                <a:latin typeface="TH Niramit AS" panose="02000506000000020004" pitchFamily="2" charset="-34"/>
                <a:cs typeface="TH Niramit AS" panose="02000506000000020004" pitchFamily="2" charset="-34"/>
              </a:rPr>
              <a:t>เปรียบเทียบปริมาณการใช้ไฟฟ้า 2564 - 2565</a:t>
            </a:r>
            <a:endParaRPr lang="en-US" sz="2000" b="1" baseline="0">
              <a:solidFill>
                <a:schemeClr val="tx1"/>
              </a:solidFill>
              <a:latin typeface="TH Niramit AS" panose="02000506000000020004" pitchFamily="2" charset="-34"/>
              <a:cs typeface="TH Niramit AS" panose="02000506000000020004" pitchFamily="2" charset="-34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'เปรียบเทียบการใช้ไฟฟ้า 64-65'!$B$4</c:f>
              <c:strCache>
                <c:ptCount val="1"/>
                <c:pt idx="0">
                  <c:v>2564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-3.24074074074074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B7-473F-88F6-C5A0CEC5D80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'เปรียบเทียบการใช้ไฟฟ้า 64-65'!$A$5:$A$16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'เปรียบเทียบการใช้ไฟฟ้า 64-65'!$B$5:$B$16</c:f>
              <c:numCache>
                <c:formatCode>_-* #,##0.00_-;\-* #,##0.00_-;_-* "-"??_-;_-@_-</c:formatCode>
                <c:ptCount val="12"/>
                <c:pt idx="0">
                  <c:v>17454</c:v>
                </c:pt>
                <c:pt idx="1">
                  <c:v>32665</c:v>
                </c:pt>
                <c:pt idx="2">
                  <c:v>40279</c:v>
                </c:pt>
                <c:pt idx="3">
                  <c:v>20623</c:v>
                </c:pt>
                <c:pt idx="4">
                  <c:v>35941</c:v>
                </c:pt>
                <c:pt idx="5">
                  <c:v>32392</c:v>
                </c:pt>
                <c:pt idx="6">
                  <c:v>32862</c:v>
                </c:pt>
                <c:pt idx="7">
                  <c:v>38893</c:v>
                </c:pt>
                <c:pt idx="8">
                  <c:v>28352</c:v>
                </c:pt>
                <c:pt idx="9">
                  <c:v>28353</c:v>
                </c:pt>
                <c:pt idx="10">
                  <c:v>26584</c:v>
                </c:pt>
                <c:pt idx="11">
                  <c:v>24415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7-473F-88F6-C5A0CEC5D808}"/>
            </c:ext>
          </c:extLst>
        </c:ser>
        <c:ser>
          <c:idx val="1"/>
          <c:order val="1"/>
          <c:tx>
            <c:strRef>
              <c:f>'เปรียบเทียบการใช้ไฟฟ้า 64-65'!$C$4</c:f>
              <c:strCache>
                <c:ptCount val="1"/>
                <c:pt idx="0">
                  <c:v>2565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3.7248669799874387E-2"/>
                  <c:y val="-5.09259259259259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B7-473F-88F6-C5A0CEC5D80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'เปรียบเทียบการใช้ไฟฟ้า 64-65'!$A$5:$A$16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'เปรียบเทียบการใช้ไฟฟ้า 64-65'!$C$5:$C$16</c:f>
              <c:numCache>
                <c:formatCode>_-* #,##0.00_-;\-* #,##0.00_-;_-* "-"??_-;_-@_-</c:formatCode>
                <c:ptCount val="12"/>
                <c:pt idx="0">
                  <c:v>19549</c:v>
                </c:pt>
                <c:pt idx="1">
                  <c:v>24360</c:v>
                </c:pt>
                <c:pt idx="2">
                  <c:v>30735</c:v>
                </c:pt>
                <c:pt idx="3">
                  <c:v>27752</c:v>
                </c:pt>
                <c:pt idx="4">
                  <c:v>24100</c:v>
                </c:pt>
                <c:pt idx="5">
                  <c:v>23800</c:v>
                </c:pt>
                <c:pt idx="6">
                  <c:v>22463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B7-473F-88F6-C5A0CEC5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6625360"/>
        <c:axId val="1"/>
        <c:axId val="0"/>
      </c:bar3DChart>
      <c:catAx>
        <c:axId val="213662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Niramit AS" panose="02000506000000020004" pitchFamily="2" charset="-34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6625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355379144485925"/>
          <c:y val="9.8028507306151938E-2"/>
          <c:w val="5.8844356238909622E-2"/>
          <c:h val="0.157351526711334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23</xdr:row>
      <xdr:rowOff>144780</xdr:rowOff>
    </xdr:from>
    <xdr:to>
      <xdr:col>11</xdr:col>
      <xdr:colOff>114300</xdr:colOff>
      <xdr:row>41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7D6C480-646C-48A3-9EC6-CC3C79E6D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281940</xdr:colOff>
      <xdr:row>43</xdr:row>
      <xdr:rowOff>45720</xdr:rowOff>
    </xdr:from>
    <xdr:to>
      <xdr:col>11</xdr:col>
      <xdr:colOff>198120</xdr:colOff>
      <xdr:row>68</xdr:row>
      <xdr:rowOff>45720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587FF2-331F-67CC-34DA-48E3FAC813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17</xdr:row>
      <xdr:rowOff>121920</xdr:rowOff>
    </xdr:from>
    <xdr:to>
      <xdr:col>5</xdr:col>
      <xdr:colOff>1112520</xdr:colOff>
      <xdr:row>31</xdr:row>
      <xdr:rowOff>7620</xdr:rowOff>
    </xdr:to>
    <xdr:graphicFrame macro="">
      <xdr:nvGraphicFramePr>
        <xdr:cNvPr id="135248" name="Chart 4">
          <a:extLst>
            <a:ext uri="{FF2B5EF4-FFF2-40B4-BE49-F238E27FC236}">
              <a16:creationId xmlns:a16="http://schemas.microsoft.com/office/drawing/2014/main" id="{0DBD60EC-BB08-2C26-4AC5-198F23DE0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1196340</xdr:colOff>
      <xdr:row>34</xdr:row>
      <xdr:rowOff>7620</xdr:rowOff>
    </xdr:from>
    <xdr:to>
      <xdr:col>7</xdr:col>
      <xdr:colOff>449580</xdr:colOff>
      <xdr:row>51</xdr:row>
      <xdr:rowOff>99060</xdr:rowOff>
    </xdr:to>
    <xdr:graphicFrame macro="">
      <xdr:nvGraphicFramePr>
        <xdr:cNvPr id="135249" name="Chart 1">
          <a:extLst>
            <a:ext uri="{FF2B5EF4-FFF2-40B4-BE49-F238E27FC236}">
              <a16:creationId xmlns:a16="http://schemas.microsoft.com/office/drawing/2014/main" id="{93CCA551-5B15-A23A-61BC-097190602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18</xdr:row>
      <xdr:rowOff>30480</xdr:rowOff>
    </xdr:from>
    <xdr:to>
      <xdr:col>5</xdr:col>
      <xdr:colOff>1059180</xdr:colOff>
      <xdr:row>32</xdr:row>
      <xdr:rowOff>22860</xdr:rowOff>
    </xdr:to>
    <xdr:graphicFrame macro="">
      <xdr:nvGraphicFramePr>
        <xdr:cNvPr id="136254" name="Chart 4">
          <a:extLst>
            <a:ext uri="{FF2B5EF4-FFF2-40B4-BE49-F238E27FC236}">
              <a16:creationId xmlns:a16="http://schemas.microsoft.com/office/drawing/2014/main" id="{BDA54EDD-2FD0-AB37-44D4-4A3742F57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678180</xdr:colOff>
      <xdr:row>36</xdr:row>
      <xdr:rowOff>121920</xdr:rowOff>
    </xdr:from>
    <xdr:to>
      <xdr:col>7</xdr:col>
      <xdr:colOff>403860</xdr:colOff>
      <xdr:row>51</xdr:row>
      <xdr:rowOff>152400</xdr:rowOff>
    </xdr:to>
    <xdr:graphicFrame macro="">
      <xdr:nvGraphicFramePr>
        <xdr:cNvPr id="136255" name="Chart 1">
          <a:extLst>
            <a:ext uri="{FF2B5EF4-FFF2-40B4-BE49-F238E27FC236}">
              <a16:creationId xmlns:a16="http://schemas.microsoft.com/office/drawing/2014/main" id="{495BCF14-A148-7355-1D52-D39801163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21</xdr:row>
      <xdr:rowOff>144780</xdr:rowOff>
    </xdr:from>
    <xdr:to>
      <xdr:col>8</xdr:col>
      <xdr:colOff>114300</xdr:colOff>
      <xdr:row>39</xdr:row>
      <xdr:rowOff>152400</xdr:rowOff>
    </xdr:to>
    <xdr:graphicFrame macro="">
      <xdr:nvGraphicFramePr>
        <xdr:cNvPr id="354317" name="Chart 3">
          <a:extLst>
            <a:ext uri="{FF2B5EF4-FFF2-40B4-BE49-F238E27FC236}">
              <a16:creationId xmlns:a16="http://schemas.microsoft.com/office/drawing/2014/main" id="{EEDF5259-F461-5AC2-C427-308BFEA88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"/>
  <sheetViews>
    <sheetView tabSelected="1" topLeftCell="A6" zoomScale="85" zoomScaleNormal="85" workbookViewId="0">
      <selection activeCell="H76" sqref="H76"/>
    </sheetView>
  </sheetViews>
  <sheetFormatPr defaultColWidth="9.140625" defaultRowHeight="14.25"/>
  <cols>
    <col min="1" max="2" width="19.140625" style="1" customWidth="1"/>
    <col min="3" max="4" width="18.140625" style="1" customWidth="1"/>
    <col min="5" max="5" width="9.85546875" style="1" customWidth="1"/>
    <col min="6" max="6" width="18.140625" style="1" customWidth="1"/>
    <col min="7" max="8" width="17.42578125" style="1" customWidth="1"/>
    <col min="9" max="9" width="16.5703125" style="1" bestFit="1" customWidth="1"/>
    <col min="10" max="10" width="80.140625" style="1" customWidth="1"/>
    <col min="11" max="16384" width="9.140625" style="1"/>
  </cols>
  <sheetData>
    <row r="1" spans="1:10" ht="24">
      <c r="G1" s="9" t="s">
        <v>20</v>
      </c>
      <c r="H1" s="9"/>
    </row>
    <row r="2" spans="1:10" ht="33" customHeight="1">
      <c r="A2" s="58" t="s">
        <v>24</v>
      </c>
      <c r="B2" s="58"/>
      <c r="C2" s="58"/>
      <c r="D2" s="58"/>
      <c r="E2" s="58"/>
      <c r="F2" s="58"/>
      <c r="G2" s="58"/>
      <c r="H2" s="16"/>
      <c r="I2" s="8"/>
      <c r="J2" s="8"/>
    </row>
    <row r="3" spans="1:10" s="4" customFormat="1" ht="48" customHeight="1">
      <c r="A3" s="2" t="s">
        <v>5</v>
      </c>
      <c r="B3" s="59" t="s">
        <v>7</v>
      </c>
      <c r="C3" s="60"/>
      <c r="D3" s="61"/>
      <c r="E3" s="62" t="s">
        <v>25</v>
      </c>
      <c r="F3" s="59" t="s">
        <v>1</v>
      </c>
      <c r="G3" s="60"/>
      <c r="H3" s="61"/>
      <c r="I3" s="62" t="s">
        <v>26</v>
      </c>
      <c r="J3" s="55" t="s">
        <v>27</v>
      </c>
    </row>
    <row r="4" spans="1:10" s="4" customFormat="1" ht="35.450000000000003" customHeight="1">
      <c r="A4" s="2"/>
      <c r="B4" s="2">
        <v>2563</v>
      </c>
      <c r="C4" s="2">
        <v>2564</v>
      </c>
      <c r="D4" s="2">
        <v>2565</v>
      </c>
      <c r="E4" s="63"/>
      <c r="F4" s="2">
        <v>2563</v>
      </c>
      <c r="G4" s="2">
        <v>2564</v>
      </c>
      <c r="H4" s="2">
        <v>2565</v>
      </c>
      <c r="I4" s="63"/>
      <c r="J4" s="56"/>
    </row>
    <row r="5" spans="1:10" ht="24" customHeight="1">
      <c r="A5" s="32" t="s">
        <v>8</v>
      </c>
      <c r="B5" s="33">
        <v>14017.5</v>
      </c>
      <c r="C5" s="33">
        <v>17454</v>
      </c>
      <c r="D5" s="33">
        <v>19549</v>
      </c>
      <c r="E5" s="34">
        <f>((D5-C5)/C5)*100</f>
        <v>12.002979259768534</v>
      </c>
      <c r="F5" s="33">
        <v>147.55263157894737</v>
      </c>
      <c r="G5" s="35">
        <f t="shared" ref="G5:G16" si="0">C5/98</f>
        <v>178.10204081632654</v>
      </c>
      <c r="H5" s="36">
        <f t="shared" ref="H5:H11" si="1">D5/107</f>
        <v>182.70093457943926</v>
      </c>
      <c r="I5" s="37">
        <f>((H5-G5)/G5)*100</f>
        <v>2.5821679201618384</v>
      </c>
      <c r="J5" s="50" t="s">
        <v>30</v>
      </c>
    </row>
    <row r="6" spans="1:10" s="45" customFormat="1" ht="42.95" customHeight="1">
      <c r="A6" s="32" t="s">
        <v>9</v>
      </c>
      <c r="B6" s="33">
        <v>16872</v>
      </c>
      <c r="C6" s="33">
        <v>32665</v>
      </c>
      <c r="D6" s="33">
        <v>24360</v>
      </c>
      <c r="E6" s="34">
        <f t="shared" ref="E6:E11" si="2">((D6-C6)/C6)*100</f>
        <v>-25.424766569722944</v>
      </c>
      <c r="F6" s="33">
        <v>177.6</v>
      </c>
      <c r="G6" s="35">
        <f t="shared" si="0"/>
        <v>333.31632653061223</v>
      </c>
      <c r="H6" s="36">
        <f t="shared" si="1"/>
        <v>227.66355140186917</v>
      </c>
      <c r="I6" s="37">
        <f t="shared" ref="I6:I11" si="3">((H6-G6)/G6)*100</f>
        <v>-31.697449755447177</v>
      </c>
      <c r="J6" s="44" t="s">
        <v>31</v>
      </c>
    </row>
    <row r="7" spans="1:10" ht="41.1" customHeight="1">
      <c r="A7" s="5" t="s">
        <v>10</v>
      </c>
      <c r="B7" s="11">
        <v>14739</v>
      </c>
      <c r="C7" s="11">
        <v>40279</v>
      </c>
      <c r="D7" s="11">
        <v>30735</v>
      </c>
      <c r="E7" s="28">
        <f t="shared" si="2"/>
        <v>-23.69472926338787</v>
      </c>
      <c r="F7" s="11">
        <v>155.14736842105262</v>
      </c>
      <c r="G7" s="23">
        <f t="shared" si="0"/>
        <v>411.01020408163265</v>
      </c>
      <c r="H7" s="15">
        <f t="shared" si="1"/>
        <v>287.24299065420558</v>
      </c>
      <c r="I7" s="29">
        <f t="shared" si="3"/>
        <v>-30.112929605719735</v>
      </c>
      <c r="J7" s="43" t="s">
        <v>31</v>
      </c>
    </row>
    <row r="8" spans="1:10" s="45" customFormat="1" ht="50.45" customHeight="1">
      <c r="A8" s="32" t="s">
        <v>11</v>
      </c>
      <c r="B8" s="33">
        <v>5283</v>
      </c>
      <c r="C8" s="33">
        <v>20623</v>
      </c>
      <c r="D8" s="33">
        <v>27752</v>
      </c>
      <c r="E8" s="34">
        <f t="shared" si="2"/>
        <v>34.568200552780873</v>
      </c>
      <c r="F8" s="33">
        <v>55.610526315789471</v>
      </c>
      <c r="G8" s="35">
        <f t="shared" si="0"/>
        <v>210.4387755102041</v>
      </c>
      <c r="H8" s="36">
        <f t="shared" si="1"/>
        <v>259.36448598130841</v>
      </c>
      <c r="I8" s="37">
        <f t="shared" si="3"/>
        <v>23.249379945537612</v>
      </c>
      <c r="J8" s="44" t="s">
        <v>31</v>
      </c>
    </row>
    <row r="9" spans="1:10" ht="45" customHeight="1">
      <c r="A9" s="5" t="s">
        <v>12</v>
      </c>
      <c r="B9" s="11">
        <v>2031</v>
      </c>
      <c r="C9" s="11">
        <v>35941</v>
      </c>
      <c r="D9" s="11">
        <f>'ไฟฟ้า 65'!D8</f>
        <v>24100</v>
      </c>
      <c r="E9" s="28">
        <f t="shared" si="2"/>
        <v>-32.945660944325425</v>
      </c>
      <c r="F9" s="11">
        <v>21.378947368421052</v>
      </c>
      <c r="G9" s="23">
        <f t="shared" si="0"/>
        <v>366.74489795918367</v>
      </c>
      <c r="H9" s="15">
        <f t="shared" si="1"/>
        <v>225.2336448598131</v>
      </c>
      <c r="I9" s="29">
        <f t="shared" si="3"/>
        <v>-38.585745537793379</v>
      </c>
      <c r="J9" s="43" t="s">
        <v>32</v>
      </c>
    </row>
    <row r="10" spans="1:10" ht="51" customHeight="1">
      <c r="A10" s="5" t="s">
        <v>13</v>
      </c>
      <c r="B10" s="11">
        <v>4284</v>
      </c>
      <c r="C10" s="11">
        <v>32392</v>
      </c>
      <c r="D10" s="11">
        <f>'ไฟฟ้า 65'!D9</f>
        <v>23800</v>
      </c>
      <c r="E10" s="28">
        <f t="shared" si="2"/>
        <v>-26.525067918004446</v>
      </c>
      <c r="F10" s="11">
        <v>45.094736842105263</v>
      </c>
      <c r="G10" s="23">
        <f t="shared" si="0"/>
        <v>330.53061224489795</v>
      </c>
      <c r="H10" s="15">
        <f t="shared" si="1"/>
        <v>222.42990654205607</v>
      </c>
      <c r="I10" s="29">
        <f t="shared" si="3"/>
        <v>-32.705202392190984</v>
      </c>
      <c r="J10" s="43" t="s">
        <v>32</v>
      </c>
    </row>
    <row r="11" spans="1:10" s="45" customFormat="1" ht="53.1" customHeight="1">
      <c r="A11" s="32" t="s">
        <v>14</v>
      </c>
      <c r="B11" s="33">
        <v>11594</v>
      </c>
      <c r="C11" s="33">
        <v>32862</v>
      </c>
      <c r="D11" s="33">
        <f>'ไฟฟ้า 65'!D10</f>
        <v>22463</v>
      </c>
      <c r="E11" s="34">
        <f t="shared" si="2"/>
        <v>-31.644452559186902</v>
      </c>
      <c r="F11" s="33">
        <v>122.04210526315789</v>
      </c>
      <c r="G11" s="35">
        <f t="shared" si="0"/>
        <v>335.32653061224488</v>
      </c>
      <c r="H11" s="36">
        <f t="shared" si="1"/>
        <v>209.93457943925233</v>
      </c>
      <c r="I11" s="37">
        <f t="shared" si="3"/>
        <v>-37.39398458691884</v>
      </c>
      <c r="J11" s="44" t="s">
        <v>32</v>
      </c>
    </row>
    <row r="12" spans="1:10" ht="22.5">
      <c r="A12" s="5" t="s">
        <v>15</v>
      </c>
      <c r="B12" s="11">
        <v>14343</v>
      </c>
      <c r="C12" s="11">
        <v>38893</v>
      </c>
      <c r="D12" s="27" t="s">
        <v>28</v>
      </c>
      <c r="E12" s="27" t="s">
        <v>28</v>
      </c>
      <c r="F12" s="11">
        <v>150.97894736842105</v>
      </c>
      <c r="G12" s="23">
        <f t="shared" si="0"/>
        <v>396.86734693877548</v>
      </c>
      <c r="H12" s="30" t="s">
        <v>28</v>
      </c>
      <c r="I12" s="31" t="s">
        <v>28</v>
      </c>
      <c r="J12" s="22"/>
    </row>
    <row r="13" spans="1:10" ht="22.5">
      <c r="A13" s="5" t="s">
        <v>16</v>
      </c>
      <c r="B13" s="11">
        <v>15001</v>
      </c>
      <c r="C13" s="11">
        <v>28352</v>
      </c>
      <c r="D13" s="27" t="s">
        <v>28</v>
      </c>
      <c r="E13" s="27" t="s">
        <v>28</v>
      </c>
      <c r="F13" s="11">
        <v>157.90526315789472</v>
      </c>
      <c r="G13" s="23">
        <f t="shared" si="0"/>
        <v>289.30612244897958</v>
      </c>
      <c r="H13" s="30" t="s">
        <v>28</v>
      </c>
      <c r="I13" s="31" t="s">
        <v>28</v>
      </c>
      <c r="J13" s="22"/>
    </row>
    <row r="14" spans="1:10" ht="22.5">
      <c r="A14" s="5" t="s">
        <v>17</v>
      </c>
      <c r="B14" s="11">
        <v>19031</v>
      </c>
      <c r="C14" s="11">
        <v>28353</v>
      </c>
      <c r="D14" s="27" t="s">
        <v>28</v>
      </c>
      <c r="E14" s="27" t="s">
        <v>28</v>
      </c>
      <c r="F14" s="11">
        <v>200.32631578947368</v>
      </c>
      <c r="G14" s="23">
        <f t="shared" si="0"/>
        <v>289.31632653061223</v>
      </c>
      <c r="H14" s="30" t="s">
        <v>28</v>
      </c>
      <c r="I14" s="31" t="s">
        <v>28</v>
      </c>
      <c r="J14" s="22"/>
    </row>
    <row r="15" spans="1:10" ht="22.5">
      <c r="A15" s="5" t="s">
        <v>18</v>
      </c>
      <c r="B15" s="11">
        <v>28069</v>
      </c>
      <c r="C15" s="11">
        <v>26584</v>
      </c>
      <c r="D15" s="27" t="s">
        <v>28</v>
      </c>
      <c r="E15" s="27" t="s">
        <v>28</v>
      </c>
      <c r="F15" s="11">
        <v>295.46315789473687</v>
      </c>
      <c r="G15" s="23">
        <f t="shared" si="0"/>
        <v>271.26530612244898</v>
      </c>
      <c r="H15" s="30" t="s">
        <v>28</v>
      </c>
      <c r="I15" s="31" t="s">
        <v>28</v>
      </c>
      <c r="J15" s="22"/>
    </row>
    <row r="16" spans="1:10" ht="22.5">
      <c r="A16" s="5" t="s">
        <v>19</v>
      </c>
      <c r="B16" s="11">
        <v>26683</v>
      </c>
      <c r="C16" s="11">
        <v>24415</v>
      </c>
      <c r="D16" s="27" t="s">
        <v>28</v>
      </c>
      <c r="E16" s="27" t="s">
        <v>28</v>
      </c>
      <c r="F16" s="11">
        <v>280.87368421052633</v>
      </c>
      <c r="G16" s="23">
        <f t="shared" si="0"/>
        <v>249.13265306122449</v>
      </c>
      <c r="H16" s="30" t="s">
        <v>28</v>
      </c>
      <c r="I16" s="31" t="s">
        <v>28</v>
      </c>
      <c r="J16" s="22"/>
    </row>
    <row r="17" spans="1:10" ht="22.5">
      <c r="A17" s="5" t="s">
        <v>3</v>
      </c>
      <c r="B17" s="15">
        <f>SUM(B5:B16)</f>
        <v>171947.5</v>
      </c>
      <c r="C17" s="15">
        <f>SUM(C5:C16)</f>
        <v>358813</v>
      </c>
      <c r="D17" s="15">
        <f>SUM(D5:D16)</f>
        <v>172759</v>
      </c>
      <c r="E17" s="15"/>
      <c r="F17" s="15">
        <f t="shared" ref="F17:G17" si="4">SUM(F5:F16)</f>
        <v>1809.9736842105262</v>
      </c>
      <c r="G17" s="15">
        <f t="shared" si="4"/>
        <v>3661.3571428571427</v>
      </c>
      <c r="H17" s="30" t="s">
        <v>28</v>
      </c>
      <c r="I17" s="31" t="s">
        <v>28</v>
      </c>
      <c r="J17" s="22"/>
    </row>
    <row r="18" spans="1:10" ht="22.5">
      <c r="A18" s="5" t="s">
        <v>4</v>
      </c>
      <c r="B18" s="15">
        <f t="shared" ref="B18:C18" si="5">AVERAGE(B4:B16)</f>
        <v>13423.884615384615</v>
      </c>
      <c r="C18" s="15">
        <f t="shared" si="5"/>
        <v>27798.23076923077</v>
      </c>
      <c r="D18" s="15">
        <f>AVERAGE(D4:D16)</f>
        <v>21915.5</v>
      </c>
      <c r="E18" s="15"/>
      <c r="F18" s="15">
        <f t="shared" ref="F18:G18" si="6">AVERAGE(F4:F16)</f>
        <v>336.38259109311741</v>
      </c>
      <c r="G18" s="15">
        <f t="shared" si="6"/>
        <v>478.87362637362639</v>
      </c>
      <c r="H18" s="15">
        <f>AVERAGE(H4:H16)</f>
        <v>522.44626168224295</v>
      </c>
      <c r="I18" s="22"/>
      <c r="J18" s="22"/>
    </row>
    <row r="19" spans="1:10" ht="22.5">
      <c r="A19" s="6"/>
      <c r="B19" s="17"/>
      <c r="C19" s="17"/>
      <c r="D19" s="17"/>
      <c r="E19" s="17"/>
      <c r="F19" s="17"/>
      <c r="G19" s="17"/>
      <c r="H19" s="17"/>
    </row>
    <row r="20" spans="1:10" ht="22.5">
      <c r="A20" s="6"/>
      <c r="B20" s="17"/>
      <c r="C20" s="17"/>
      <c r="D20" s="17"/>
      <c r="E20" s="17"/>
      <c r="F20" s="17"/>
      <c r="G20" s="17"/>
      <c r="H20" s="17"/>
    </row>
    <row r="21" spans="1:10" ht="26.25">
      <c r="A21" s="57" t="s">
        <v>29</v>
      </c>
      <c r="B21" s="57"/>
      <c r="C21" s="15">
        <f>C5+C6+C7+C8+C9+C10+C11</f>
        <v>212216</v>
      </c>
      <c r="D21" s="15">
        <f>D5+D6+D7+D8+D9+D10+D11</f>
        <v>172759</v>
      </c>
      <c r="E21" s="39">
        <f>((D21-C21)/C21)*100</f>
        <v>-18.59284879556678</v>
      </c>
      <c r="F21" s="41" t="s">
        <v>29</v>
      </c>
      <c r="G21" s="42"/>
      <c r="H21" s="20"/>
      <c r="I21" s="38"/>
      <c r="J21" s="40"/>
    </row>
    <row r="22" spans="1:10" ht="22.5">
      <c r="A22" s="6"/>
      <c r="B22" s="6"/>
      <c r="C22" s="17"/>
      <c r="D22" s="17"/>
      <c r="E22" s="17"/>
      <c r="F22" s="17"/>
      <c r="G22" s="17"/>
      <c r="H22" s="17"/>
    </row>
    <row r="23" spans="1:10" ht="22.5">
      <c r="A23" s="6"/>
      <c r="B23" s="6"/>
      <c r="C23" s="6"/>
      <c r="D23" s="6"/>
      <c r="E23" s="6"/>
      <c r="F23" s="6"/>
      <c r="G23" s="19"/>
      <c r="H23" s="19"/>
    </row>
    <row r="24" spans="1:10" ht="26.25">
      <c r="A24" s="7"/>
      <c r="B24" s="7"/>
      <c r="C24" s="16"/>
      <c r="D24" s="16"/>
      <c r="E24" s="16"/>
      <c r="F24" s="16"/>
      <c r="G24" s="19"/>
      <c r="H24" s="19"/>
    </row>
    <row r="25" spans="1:10" ht="22.5">
      <c r="A25" s="6"/>
      <c r="B25" s="6"/>
      <c r="C25" s="6"/>
      <c r="D25" s="6"/>
      <c r="E25" s="6"/>
      <c r="F25" s="6"/>
      <c r="G25" s="6"/>
      <c r="H25" s="6"/>
    </row>
    <row r="71" spans="2:13" s="47" customFormat="1" ht="23.25">
      <c r="B71" s="53" t="s">
        <v>33</v>
      </c>
      <c r="C71" s="53"/>
      <c r="D71" s="53"/>
      <c r="E71" s="53"/>
      <c r="F71" s="53"/>
      <c r="G71" s="53"/>
      <c r="H71" s="53"/>
      <c r="I71" s="53"/>
      <c r="J71" s="53"/>
      <c r="K71" s="46"/>
    </row>
    <row r="72" spans="2:13" s="47" customFormat="1" ht="23.25">
      <c r="B72" s="53" t="s">
        <v>34</v>
      </c>
      <c r="C72" s="53"/>
      <c r="D72" s="53"/>
      <c r="E72" s="53"/>
      <c r="F72" s="53"/>
      <c r="G72" s="53"/>
      <c r="H72" s="53"/>
      <c r="I72" s="53"/>
      <c r="J72" s="53"/>
      <c r="K72" s="46"/>
    </row>
    <row r="73" spans="2:13" s="47" customFormat="1" ht="48.95" customHeight="1">
      <c r="B73" s="52" t="s">
        <v>35</v>
      </c>
      <c r="C73" s="52"/>
      <c r="D73" s="52"/>
      <c r="E73" s="52"/>
      <c r="F73" s="52"/>
      <c r="G73" s="52"/>
      <c r="H73" s="52"/>
      <c r="I73" s="52"/>
      <c r="J73" s="52"/>
      <c r="K73" s="52"/>
    </row>
    <row r="74" spans="2:13" s="47" customFormat="1" ht="23.25">
      <c r="B74" s="53" t="s">
        <v>37</v>
      </c>
      <c r="C74" s="53"/>
      <c r="D74" s="53"/>
      <c r="E74" s="53"/>
      <c r="F74" s="53"/>
      <c r="G74" s="53"/>
      <c r="H74" s="53"/>
      <c r="I74" s="53"/>
      <c r="J74" s="53"/>
      <c r="K74" s="48"/>
      <c r="L74" s="49"/>
      <c r="M74" s="49"/>
    </row>
    <row r="75" spans="2:13" s="47" customFormat="1" ht="22.5">
      <c r="B75" s="54" t="s">
        <v>36</v>
      </c>
      <c r="C75" s="54"/>
      <c r="D75" s="54"/>
      <c r="E75" s="54"/>
      <c r="F75" s="54"/>
      <c r="G75" s="54"/>
      <c r="H75" s="54"/>
      <c r="I75" s="54"/>
      <c r="J75" s="54"/>
      <c r="K75" s="54"/>
    </row>
    <row r="76" spans="2:13" ht="22.5">
      <c r="B76" s="51"/>
      <c r="C76" s="51"/>
      <c r="D76" s="51"/>
      <c r="E76" s="51"/>
      <c r="F76" s="51"/>
      <c r="G76" s="51"/>
    </row>
  </sheetData>
  <mergeCells count="13">
    <mergeCell ref="J3:J4"/>
    <mergeCell ref="A21:B21"/>
    <mergeCell ref="A2:G2"/>
    <mergeCell ref="B3:D3"/>
    <mergeCell ref="F3:H3"/>
    <mergeCell ref="E3:E4"/>
    <mergeCell ref="I3:I4"/>
    <mergeCell ref="B76:G76"/>
    <mergeCell ref="B73:K73"/>
    <mergeCell ref="B71:J71"/>
    <mergeCell ref="B72:J72"/>
    <mergeCell ref="B74:J74"/>
    <mergeCell ref="B75:K75"/>
  </mergeCells>
  <phoneticPr fontId="9" type="noConversion"/>
  <pageMargins left="0.74803149606299213" right="0" top="0" bottom="0" header="0.51181102362204722" footer="0.51181102362204722"/>
  <pageSetup paperSize="9" scale="85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workbookViewId="0">
      <selection activeCell="E4" sqref="E4:E12"/>
    </sheetView>
  </sheetViews>
  <sheetFormatPr defaultColWidth="9.140625" defaultRowHeight="14.25"/>
  <cols>
    <col min="1" max="1" width="19.140625" style="1" customWidth="1"/>
    <col min="2" max="2" width="19.42578125" style="1" customWidth="1"/>
    <col min="3" max="3" width="17" style="1" customWidth="1"/>
    <col min="4" max="5" width="15.85546875" style="1" customWidth="1"/>
    <col min="6" max="6" width="17.42578125" style="1" customWidth="1"/>
    <col min="7" max="7" width="15.140625" style="1" customWidth="1"/>
    <col min="8" max="16384" width="9.140625" style="1"/>
  </cols>
  <sheetData>
    <row r="1" spans="1:9" ht="24">
      <c r="F1" s="9" t="s">
        <v>20</v>
      </c>
    </row>
    <row r="2" spans="1:9" ht="33" customHeight="1">
      <c r="A2" s="58" t="s">
        <v>21</v>
      </c>
      <c r="B2" s="58"/>
      <c r="C2" s="58"/>
      <c r="D2" s="58"/>
      <c r="E2" s="58"/>
      <c r="F2" s="58"/>
      <c r="G2" s="8"/>
      <c r="H2" s="8"/>
      <c r="I2" s="8"/>
    </row>
    <row r="3" spans="1:9" s="4" customFormat="1" ht="69.75">
      <c r="A3" s="2" t="s">
        <v>5</v>
      </c>
      <c r="B3" s="3" t="s">
        <v>0</v>
      </c>
      <c r="C3" s="2" t="s">
        <v>2</v>
      </c>
      <c r="D3" s="2" t="s">
        <v>7</v>
      </c>
      <c r="E3" s="2" t="s">
        <v>6</v>
      </c>
      <c r="F3" s="2" t="s">
        <v>1</v>
      </c>
    </row>
    <row r="4" spans="1:9" ht="22.5">
      <c r="A4" s="5" t="s">
        <v>8</v>
      </c>
      <c r="B4" s="10">
        <v>23405</v>
      </c>
      <c r="C4" s="14">
        <v>98</v>
      </c>
      <c r="D4" s="11">
        <v>17454</v>
      </c>
      <c r="E4" s="5"/>
      <c r="F4" s="15">
        <f t="shared" ref="F4:F15" si="0">SUM(D4/C4)</f>
        <v>178.10204081632654</v>
      </c>
    </row>
    <row r="5" spans="1:9" ht="22.5">
      <c r="A5" s="5" t="s">
        <v>9</v>
      </c>
      <c r="B5" s="10">
        <v>23432</v>
      </c>
      <c r="C5" s="14">
        <v>98</v>
      </c>
      <c r="D5" s="11">
        <v>32665</v>
      </c>
      <c r="E5" s="5"/>
      <c r="F5" s="15">
        <f t="shared" si="0"/>
        <v>333.31632653061223</v>
      </c>
    </row>
    <row r="6" spans="1:9" ht="22.5">
      <c r="A6" s="5" t="s">
        <v>10</v>
      </c>
      <c r="B6" s="10">
        <v>23467</v>
      </c>
      <c r="C6" s="14">
        <v>98</v>
      </c>
      <c r="D6" s="11">
        <v>40279</v>
      </c>
      <c r="E6" s="5"/>
      <c r="F6" s="15">
        <f t="shared" si="0"/>
        <v>411.01020408163265</v>
      </c>
    </row>
    <row r="7" spans="1:9" ht="22.5">
      <c r="A7" s="5" t="s">
        <v>11</v>
      </c>
      <c r="B7" s="10">
        <v>23497</v>
      </c>
      <c r="C7" s="14">
        <v>98</v>
      </c>
      <c r="D7" s="11">
        <v>20623</v>
      </c>
      <c r="E7" s="5"/>
      <c r="F7" s="15">
        <f t="shared" si="0"/>
        <v>210.4387755102041</v>
      </c>
    </row>
    <row r="8" spans="1:9" ht="22.5">
      <c r="A8" s="5" t="s">
        <v>12</v>
      </c>
      <c r="B8" s="10">
        <v>23528</v>
      </c>
      <c r="C8" s="14">
        <v>98</v>
      </c>
      <c r="D8" s="11">
        <v>35941</v>
      </c>
      <c r="E8" s="5"/>
      <c r="F8" s="15">
        <f t="shared" si="0"/>
        <v>366.74489795918367</v>
      </c>
    </row>
    <row r="9" spans="1:9" ht="22.5">
      <c r="A9" s="5" t="s">
        <v>13</v>
      </c>
      <c r="B9" s="10">
        <v>23558</v>
      </c>
      <c r="C9" s="14">
        <v>98</v>
      </c>
      <c r="D9" s="11">
        <v>32392</v>
      </c>
      <c r="E9" s="5"/>
      <c r="F9" s="15">
        <f t="shared" si="0"/>
        <v>330.53061224489795</v>
      </c>
    </row>
    <row r="10" spans="1:9" ht="22.5">
      <c r="A10" s="5" t="s">
        <v>14</v>
      </c>
      <c r="B10" s="10">
        <v>23588</v>
      </c>
      <c r="C10" s="14">
        <v>98</v>
      </c>
      <c r="D10" s="11">
        <v>32862</v>
      </c>
      <c r="E10" s="5"/>
      <c r="F10" s="15">
        <f t="shared" si="0"/>
        <v>335.32653061224488</v>
      </c>
    </row>
    <row r="11" spans="1:9" ht="22.5">
      <c r="A11" s="5" t="s">
        <v>15</v>
      </c>
      <c r="B11" s="10">
        <v>23620</v>
      </c>
      <c r="C11" s="14">
        <v>98</v>
      </c>
      <c r="D11" s="11">
        <v>38893</v>
      </c>
      <c r="E11" s="5"/>
      <c r="F11" s="15">
        <f t="shared" si="0"/>
        <v>396.86734693877548</v>
      </c>
    </row>
    <row r="12" spans="1:9" ht="22.5">
      <c r="A12" s="5" t="s">
        <v>16</v>
      </c>
      <c r="B12" s="10">
        <v>23650</v>
      </c>
      <c r="C12" s="14">
        <v>98</v>
      </c>
      <c r="D12" s="11">
        <v>28352</v>
      </c>
      <c r="E12" s="5"/>
      <c r="F12" s="15">
        <f t="shared" si="0"/>
        <v>289.30612244897958</v>
      </c>
    </row>
    <row r="13" spans="1:9" ht="22.5">
      <c r="A13" s="5" t="s">
        <v>17</v>
      </c>
      <c r="B13" s="10">
        <v>242825</v>
      </c>
      <c r="C13" s="14">
        <v>98</v>
      </c>
      <c r="D13" s="11">
        <v>28353</v>
      </c>
      <c r="E13" s="5"/>
      <c r="F13" s="15">
        <f t="shared" si="0"/>
        <v>289.31632653061223</v>
      </c>
    </row>
    <row r="14" spans="1:9" ht="22.5">
      <c r="A14" s="5" t="s">
        <v>18</v>
      </c>
      <c r="B14" s="10">
        <v>242857</v>
      </c>
      <c r="C14" s="14">
        <v>98</v>
      </c>
      <c r="D14" s="11">
        <v>26584</v>
      </c>
      <c r="E14" s="5"/>
      <c r="F14" s="15">
        <f t="shared" si="0"/>
        <v>271.26530612244898</v>
      </c>
    </row>
    <row r="15" spans="1:9" ht="22.5">
      <c r="A15" s="5" t="s">
        <v>19</v>
      </c>
      <c r="B15" s="10">
        <v>242887</v>
      </c>
      <c r="C15" s="14">
        <v>98</v>
      </c>
      <c r="D15" s="11">
        <v>24415</v>
      </c>
      <c r="E15" s="5"/>
      <c r="F15" s="15">
        <f t="shared" si="0"/>
        <v>249.13265306122449</v>
      </c>
    </row>
    <row r="16" spans="1:9" s="13" customFormat="1" ht="23.25">
      <c r="A16" s="12" t="s">
        <v>3</v>
      </c>
      <c r="B16" s="12"/>
      <c r="C16" s="12"/>
      <c r="D16" s="20">
        <f>SUM(D4:D15)</f>
        <v>358813</v>
      </c>
      <c r="E16" s="12"/>
      <c r="F16" s="12"/>
    </row>
    <row r="17" spans="1:7" ht="22.5">
      <c r="A17" s="5" t="s">
        <v>4</v>
      </c>
      <c r="B17" s="5"/>
      <c r="C17" s="18"/>
      <c r="D17" s="18"/>
      <c r="E17" s="18"/>
      <c r="F17" s="18"/>
    </row>
    <row r="18" spans="1:7" ht="22.5">
      <c r="A18" s="6"/>
      <c r="B18" s="6"/>
      <c r="C18" s="19"/>
      <c r="D18" s="19"/>
      <c r="E18" s="19"/>
      <c r="F18" s="19"/>
      <c r="G18" s="6"/>
    </row>
    <row r="19" spans="1:7" ht="26.25">
      <c r="A19" s="7"/>
      <c r="B19" s="16"/>
      <c r="C19" s="19"/>
      <c r="D19" s="19"/>
      <c r="E19" s="19"/>
      <c r="F19" s="19"/>
      <c r="G19" s="6"/>
    </row>
    <row r="20" spans="1:7" ht="22.5">
      <c r="A20" s="6"/>
      <c r="B20" s="6"/>
      <c r="C20" s="6"/>
      <c r="D20" s="6"/>
      <c r="E20" s="6"/>
      <c r="F20" s="6"/>
      <c r="G20" s="6"/>
    </row>
  </sheetData>
  <mergeCells count="1">
    <mergeCell ref="A2:F2"/>
  </mergeCells>
  <pageMargins left="0.31496062992125984" right="0" top="0.15748031496062992" bottom="0" header="0.31496062992125984" footer="0.31496062992125984"/>
  <pageSetup paperSize="9" scale="90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workbookViewId="0">
      <selection activeCell="C4" sqref="C4:C10"/>
    </sheetView>
  </sheetViews>
  <sheetFormatPr defaultColWidth="9.140625" defaultRowHeight="14.25"/>
  <cols>
    <col min="1" max="1" width="19.140625" style="1" customWidth="1"/>
    <col min="2" max="2" width="18.140625" style="1" customWidth="1"/>
    <col min="3" max="3" width="17" style="1" customWidth="1"/>
    <col min="4" max="5" width="15.85546875" style="1" customWidth="1"/>
    <col min="6" max="6" width="17.42578125" style="1" customWidth="1"/>
    <col min="7" max="7" width="15.140625" style="1" customWidth="1"/>
    <col min="8" max="16384" width="9.140625" style="1"/>
  </cols>
  <sheetData>
    <row r="1" spans="1:9" ht="24">
      <c r="F1" s="9" t="s">
        <v>20</v>
      </c>
    </row>
    <row r="2" spans="1:9" ht="33" customHeight="1">
      <c r="A2" s="58" t="s">
        <v>22</v>
      </c>
      <c r="B2" s="58"/>
      <c r="C2" s="58"/>
      <c r="D2" s="58"/>
      <c r="E2" s="58"/>
      <c r="F2" s="58"/>
      <c r="G2" s="8"/>
      <c r="H2" s="8"/>
      <c r="I2" s="8"/>
    </row>
    <row r="3" spans="1:9" s="4" customFormat="1" ht="69.75">
      <c r="A3" s="2" t="s">
        <v>5</v>
      </c>
      <c r="B3" s="3" t="s">
        <v>0</v>
      </c>
      <c r="C3" s="2" t="s">
        <v>2</v>
      </c>
      <c r="D3" s="2" t="s">
        <v>7</v>
      </c>
      <c r="E3" s="2" t="s">
        <v>6</v>
      </c>
      <c r="F3" s="2" t="s">
        <v>1</v>
      </c>
    </row>
    <row r="4" spans="1:9" ht="22.5">
      <c r="A4" s="5" t="s">
        <v>8</v>
      </c>
      <c r="B4" s="10">
        <v>23773</v>
      </c>
      <c r="C4" s="14">
        <v>107</v>
      </c>
      <c r="D4" s="11">
        <v>19549</v>
      </c>
      <c r="E4" s="5"/>
      <c r="F4" s="15">
        <f t="shared" ref="F4:F10" si="0">SUM(D4/C4)</f>
        <v>182.70093457943926</v>
      </c>
    </row>
    <row r="5" spans="1:9" ht="22.5">
      <c r="A5" s="5" t="s">
        <v>9</v>
      </c>
      <c r="B5" s="10">
        <v>23801</v>
      </c>
      <c r="C5" s="14">
        <v>107</v>
      </c>
      <c r="D5" s="11">
        <v>24360</v>
      </c>
      <c r="E5" s="5"/>
      <c r="F5" s="15">
        <f t="shared" si="0"/>
        <v>227.66355140186917</v>
      </c>
    </row>
    <row r="6" spans="1:9" ht="22.5">
      <c r="A6" s="5" t="s">
        <v>10</v>
      </c>
      <c r="B6" s="10">
        <v>23832</v>
      </c>
      <c r="C6" s="14">
        <v>107</v>
      </c>
      <c r="D6" s="11">
        <v>30735</v>
      </c>
      <c r="E6" s="5"/>
      <c r="F6" s="15">
        <f t="shared" si="0"/>
        <v>287.24299065420558</v>
      </c>
    </row>
    <row r="7" spans="1:9" ht="22.5">
      <c r="A7" s="5" t="s">
        <v>11</v>
      </c>
      <c r="B7" s="10">
        <v>23861</v>
      </c>
      <c r="C7" s="14">
        <v>107</v>
      </c>
      <c r="D7" s="11">
        <v>27752</v>
      </c>
      <c r="E7" s="5"/>
      <c r="F7" s="15">
        <f t="shared" si="0"/>
        <v>259.36448598130841</v>
      </c>
    </row>
    <row r="8" spans="1:9" ht="22.5">
      <c r="A8" s="5" t="s">
        <v>12</v>
      </c>
      <c r="B8" s="10">
        <v>23893</v>
      </c>
      <c r="C8" s="14">
        <v>107</v>
      </c>
      <c r="D8" s="24">
        <v>24100</v>
      </c>
      <c r="E8" s="25"/>
      <c r="F8" s="15">
        <f t="shared" si="0"/>
        <v>225.2336448598131</v>
      </c>
    </row>
    <row r="9" spans="1:9" ht="22.5">
      <c r="A9" s="5" t="s">
        <v>13</v>
      </c>
      <c r="B9" s="26">
        <v>23921</v>
      </c>
      <c r="C9" s="14">
        <v>107</v>
      </c>
      <c r="D9" s="24">
        <v>23800</v>
      </c>
      <c r="E9" s="25"/>
      <c r="F9" s="15">
        <f t="shared" si="0"/>
        <v>222.42990654205607</v>
      </c>
    </row>
    <row r="10" spans="1:9" ht="22.5">
      <c r="A10" s="5" t="s">
        <v>14</v>
      </c>
      <c r="B10" s="26">
        <v>23949</v>
      </c>
      <c r="C10" s="14">
        <v>107</v>
      </c>
      <c r="D10" s="11">
        <v>22463</v>
      </c>
      <c r="E10" s="5"/>
      <c r="F10" s="15">
        <f t="shared" si="0"/>
        <v>209.93457943925233</v>
      </c>
    </row>
    <row r="11" spans="1:9" ht="22.5">
      <c r="A11" s="5" t="s">
        <v>15</v>
      </c>
      <c r="B11" s="5"/>
      <c r="C11" s="5"/>
      <c r="D11" s="11"/>
      <c r="E11" s="5"/>
      <c r="F11" s="5"/>
    </row>
    <row r="12" spans="1:9" ht="22.5">
      <c r="A12" s="5" t="s">
        <v>16</v>
      </c>
      <c r="B12" s="5"/>
      <c r="C12" s="5"/>
      <c r="D12" s="11"/>
      <c r="E12" s="5"/>
      <c r="F12" s="5"/>
    </row>
    <row r="13" spans="1:9" ht="22.5">
      <c r="A13" s="5" t="s">
        <v>17</v>
      </c>
      <c r="B13" s="5"/>
      <c r="C13" s="5"/>
      <c r="D13" s="11"/>
      <c r="E13" s="5"/>
      <c r="F13" s="5"/>
    </row>
    <row r="14" spans="1:9" ht="22.5">
      <c r="A14" s="5" t="s">
        <v>18</v>
      </c>
      <c r="B14" s="5"/>
      <c r="C14" s="5"/>
      <c r="D14" s="11"/>
      <c r="E14" s="5"/>
      <c r="F14" s="5"/>
    </row>
    <row r="15" spans="1:9" ht="22.5">
      <c r="A15" s="5" t="s">
        <v>19</v>
      </c>
      <c r="B15" s="5"/>
      <c r="C15" s="5"/>
      <c r="D15" s="11"/>
      <c r="E15" s="5"/>
      <c r="F15" s="5"/>
    </row>
    <row r="16" spans="1:9" ht="22.5">
      <c r="A16" s="5" t="s">
        <v>3</v>
      </c>
      <c r="B16" s="5"/>
      <c r="C16" s="5"/>
      <c r="D16" s="11"/>
      <c r="E16" s="5"/>
      <c r="F16" s="5"/>
    </row>
    <row r="17" spans="1:7" ht="22.5">
      <c r="A17" s="5" t="s">
        <v>4</v>
      </c>
      <c r="B17" s="5"/>
      <c r="C17" s="18"/>
      <c r="D17" s="18"/>
      <c r="E17" s="18"/>
      <c r="F17" s="18"/>
    </row>
    <row r="18" spans="1:7" ht="22.5">
      <c r="A18" s="6"/>
      <c r="B18" s="6"/>
      <c r="C18" s="19"/>
      <c r="D18" s="19"/>
      <c r="E18" s="19"/>
      <c r="F18" s="19"/>
      <c r="G18" s="6"/>
    </row>
    <row r="19" spans="1:7" ht="26.25">
      <c r="A19" s="7"/>
      <c r="B19" s="16"/>
      <c r="C19" s="19"/>
      <c r="D19" s="19"/>
      <c r="E19" s="19"/>
      <c r="F19" s="19"/>
      <c r="G19" s="6"/>
    </row>
    <row r="20" spans="1:7" ht="22.5">
      <c r="A20" s="6"/>
      <c r="B20" s="6"/>
      <c r="C20" s="6"/>
      <c r="D20" s="6"/>
      <c r="E20" s="6"/>
      <c r="F20" s="6"/>
      <c r="G20" s="6"/>
    </row>
  </sheetData>
  <mergeCells count="1">
    <mergeCell ref="A2:F2"/>
  </mergeCells>
  <phoneticPr fontId="0" type="noConversion"/>
  <pageMargins left="0.74803149606299213" right="0" top="0" bottom="0" header="0.51181102362204722" footer="0.51181102362204722"/>
  <pageSetup paperSize="9" scale="85" orientation="portrait" horizontalDpi="4294967295" vertic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topLeftCell="A34" workbookViewId="0">
      <selection activeCell="I57" sqref="I57"/>
    </sheetView>
  </sheetViews>
  <sheetFormatPr defaultColWidth="9.140625" defaultRowHeight="14.25"/>
  <cols>
    <col min="1" max="1" width="19.140625" style="1" customWidth="1"/>
    <col min="2" max="3" width="18.140625" style="1" customWidth="1"/>
    <col min="4" max="5" width="17.42578125" style="1" customWidth="1"/>
    <col min="6" max="6" width="16.42578125" style="1" customWidth="1"/>
    <col min="7" max="16384" width="9.140625" style="1"/>
  </cols>
  <sheetData>
    <row r="1" spans="1:7" ht="24">
      <c r="D1" s="9" t="s">
        <v>20</v>
      </c>
      <c r="E1" s="9"/>
    </row>
    <row r="2" spans="1:7" ht="33" customHeight="1">
      <c r="A2" s="58" t="s">
        <v>23</v>
      </c>
      <c r="B2" s="58"/>
      <c r="C2" s="58"/>
      <c r="D2" s="58"/>
      <c r="E2" s="16"/>
      <c r="F2" s="8"/>
      <c r="G2" s="8"/>
    </row>
    <row r="3" spans="1:7" s="4" customFormat="1" ht="48" customHeight="1">
      <c r="A3" s="2" t="s">
        <v>5</v>
      </c>
      <c r="B3" s="59" t="s">
        <v>7</v>
      </c>
      <c r="C3" s="61"/>
      <c r="D3" s="59" t="s">
        <v>1</v>
      </c>
      <c r="E3" s="61"/>
      <c r="F3" s="2" t="s">
        <v>6</v>
      </c>
    </row>
    <row r="4" spans="1:7" s="4" customFormat="1" ht="23.25">
      <c r="A4" s="2"/>
      <c r="B4" s="2">
        <v>2564</v>
      </c>
      <c r="C4" s="2">
        <v>2565</v>
      </c>
      <c r="D4" s="2">
        <v>2564</v>
      </c>
      <c r="E4" s="2">
        <v>2565</v>
      </c>
      <c r="F4" s="21"/>
    </row>
    <row r="5" spans="1:7" ht="22.5">
      <c r="A5" s="5" t="s">
        <v>8</v>
      </c>
      <c r="B5" s="11">
        <v>17454</v>
      </c>
      <c r="C5" s="11">
        <v>19549</v>
      </c>
      <c r="D5" s="23">
        <f>B5/98</f>
        <v>178.10204081632654</v>
      </c>
      <c r="E5" s="15">
        <f>C5/107</f>
        <v>182.70093457943926</v>
      </c>
      <c r="F5" s="22"/>
    </row>
    <row r="6" spans="1:7" ht="22.5">
      <c r="A6" s="5" t="s">
        <v>9</v>
      </c>
      <c r="B6" s="11">
        <v>32665</v>
      </c>
      <c r="C6" s="11">
        <v>24360</v>
      </c>
      <c r="D6" s="23">
        <f t="shared" ref="D6:D16" si="0">B6/98</f>
        <v>333.31632653061223</v>
      </c>
      <c r="E6" s="15">
        <f t="shared" ref="E6:E16" si="1">C6/107</f>
        <v>227.66355140186917</v>
      </c>
      <c r="F6" s="22"/>
    </row>
    <row r="7" spans="1:7" ht="22.5">
      <c r="A7" s="5" t="s">
        <v>10</v>
      </c>
      <c r="B7" s="11">
        <v>40279</v>
      </c>
      <c r="C7" s="11">
        <v>30735</v>
      </c>
      <c r="D7" s="23">
        <f t="shared" si="0"/>
        <v>411.01020408163265</v>
      </c>
      <c r="E7" s="15">
        <f t="shared" si="1"/>
        <v>287.24299065420558</v>
      </c>
      <c r="F7" s="22"/>
    </row>
    <row r="8" spans="1:7" ht="22.5">
      <c r="A8" s="5" t="s">
        <v>11</v>
      </c>
      <c r="B8" s="11">
        <v>20623</v>
      </c>
      <c r="C8" s="11">
        <v>27752</v>
      </c>
      <c r="D8" s="23">
        <f t="shared" si="0"/>
        <v>210.4387755102041</v>
      </c>
      <c r="E8" s="15">
        <f t="shared" si="1"/>
        <v>259.36448598130841</v>
      </c>
      <c r="F8" s="22"/>
    </row>
    <row r="9" spans="1:7" ht="22.5">
      <c r="A9" s="5" t="s">
        <v>12</v>
      </c>
      <c r="B9" s="11">
        <v>35941</v>
      </c>
      <c r="C9" s="11">
        <f>'ไฟฟ้า 65'!D8</f>
        <v>24100</v>
      </c>
      <c r="D9" s="23">
        <f t="shared" si="0"/>
        <v>366.74489795918367</v>
      </c>
      <c r="E9" s="15">
        <f t="shared" si="1"/>
        <v>225.2336448598131</v>
      </c>
      <c r="F9" s="22"/>
    </row>
    <row r="10" spans="1:7" ht="22.5">
      <c r="A10" s="5" t="s">
        <v>13</v>
      </c>
      <c r="B10" s="11">
        <v>32392</v>
      </c>
      <c r="C10" s="11">
        <f>'ไฟฟ้า 65'!D9</f>
        <v>23800</v>
      </c>
      <c r="D10" s="23">
        <f t="shared" si="0"/>
        <v>330.53061224489795</v>
      </c>
      <c r="E10" s="15">
        <f t="shared" si="1"/>
        <v>222.42990654205607</v>
      </c>
      <c r="F10" s="22"/>
    </row>
    <row r="11" spans="1:7" ht="22.5">
      <c r="A11" s="5" t="s">
        <v>14</v>
      </c>
      <c r="B11" s="11">
        <v>32862</v>
      </c>
      <c r="C11" s="11">
        <f>'ไฟฟ้า 65'!D10</f>
        <v>22463</v>
      </c>
      <c r="D11" s="23">
        <f t="shared" si="0"/>
        <v>335.32653061224488</v>
      </c>
      <c r="E11" s="15">
        <f t="shared" si="1"/>
        <v>209.93457943925233</v>
      </c>
      <c r="F11" s="22"/>
    </row>
    <row r="12" spans="1:7" ht="22.5">
      <c r="A12" s="5" t="s">
        <v>15</v>
      </c>
      <c r="B12" s="11">
        <v>38893</v>
      </c>
      <c r="C12" s="11">
        <v>0</v>
      </c>
      <c r="D12" s="23">
        <f t="shared" si="0"/>
        <v>396.86734693877548</v>
      </c>
      <c r="E12" s="15">
        <f t="shared" si="1"/>
        <v>0</v>
      </c>
      <c r="F12" s="22"/>
    </row>
    <row r="13" spans="1:7" ht="22.5">
      <c r="A13" s="5" t="s">
        <v>16</v>
      </c>
      <c r="B13" s="11">
        <v>28352</v>
      </c>
      <c r="C13" s="11">
        <v>0</v>
      </c>
      <c r="D13" s="23">
        <f t="shared" si="0"/>
        <v>289.30612244897958</v>
      </c>
      <c r="E13" s="15">
        <f t="shared" si="1"/>
        <v>0</v>
      </c>
      <c r="F13" s="22"/>
    </row>
    <row r="14" spans="1:7" ht="22.5">
      <c r="A14" s="5" t="s">
        <v>17</v>
      </c>
      <c r="B14" s="11">
        <v>28353</v>
      </c>
      <c r="C14" s="11">
        <v>0</v>
      </c>
      <c r="D14" s="23">
        <f t="shared" si="0"/>
        <v>289.31632653061223</v>
      </c>
      <c r="E14" s="15">
        <f t="shared" si="1"/>
        <v>0</v>
      </c>
      <c r="F14" s="22"/>
    </row>
    <row r="15" spans="1:7" ht="22.5">
      <c r="A15" s="5" t="s">
        <v>18</v>
      </c>
      <c r="B15" s="11">
        <v>26584</v>
      </c>
      <c r="C15" s="11">
        <v>0</v>
      </c>
      <c r="D15" s="23">
        <f t="shared" si="0"/>
        <v>271.26530612244898</v>
      </c>
      <c r="E15" s="15">
        <f t="shared" si="1"/>
        <v>0</v>
      </c>
      <c r="F15" s="22"/>
    </row>
    <row r="16" spans="1:7" ht="22.5">
      <c r="A16" s="5" t="s">
        <v>19</v>
      </c>
      <c r="B16" s="11">
        <v>24415</v>
      </c>
      <c r="C16" s="11">
        <v>0</v>
      </c>
      <c r="D16" s="23">
        <f t="shared" si="0"/>
        <v>249.13265306122449</v>
      </c>
      <c r="E16" s="15">
        <f t="shared" si="1"/>
        <v>0</v>
      </c>
      <c r="F16" s="22"/>
    </row>
    <row r="17" spans="1:6" ht="22.5">
      <c r="A17" s="5" t="s">
        <v>3</v>
      </c>
      <c r="B17" s="15">
        <f>SUM(B5:B16)</f>
        <v>358813</v>
      </c>
      <c r="C17" s="15">
        <f>SUM(C5:C16)</f>
        <v>172759</v>
      </c>
      <c r="D17" s="15">
        <f>SUM(D5:D16)</f>
        <v>3661.3571428571427</v>
      </c>
      <c r="E17" s="15">
        <f>SUM(E5:E16)</f>
        <v>1614.5700934579438</v>
      </c>
      <c r="F17" s="22"/>
    </row>
    <row r="18" spans="1:6" ht="22.5">
      <c r="A18" s="5" t="s">
        <v>4</v>
      </c>
      <c r="B18" s="15">
        <f>AVERAGE(B4:B16)</f>
        <v>27798.23076923077</v>
      </c>
      <c r="C18" s="15">
        <f>AVERAGE(C4:C16)</f>
        <v>13486.461538461539</v>
      </c>
      <c r="D18" s="15">
        <f>AVERAGE(D4:D16)</f>
        <v>478.87362637362639</v>
      </c>
      <c r="E18" s="15">
        <f>AVERAGE(E4:E16)</f>
        <v>321.50539180445719</v>
      </c>
      <c r="F18" s="22"/>
    </row>
    <row r="19" spans="1:6" ht="22.5">
      <c r="A19" s="6"/>
      <c r="B19" s="17"/>
      <c r="C19" s="17"/>
      <c r="D19" s="17"/>
      <c r="E19" s="17"/>
    </row>
    <row r="20" spans="1:6" ht="22.5">
      <c r="A20" s="6"/>
      <c r="B20" s="17"/>
      <c r="C20" s="17"/>
      <c r="D20" s="17"/>
      <c r="E20" s="17"/>
    </row>
    <row r="21" spans="1:6" ht="22.5">
      <c r="A21" s="6"/>
      <c r="B21" s="6"/>
      <c r="C21" s="6"/>
      <c r="D21" s="19"/>
      <c r="E21" s="19"/>
    </row>
    <row r="22" spans="1:6" ht="26.25">
      <c r="A22" s="7"/>
      <c r="B22" s="16"/>
      <c r="C22" s="16"/>
      <c r="D22" s="19"/>
      <c r="E22" s="19"/>
    </row>
    <row r="23" spans="1:6" ht="22.5">
      <c r="A23" s="6"/>
      <c r="B23" s="6"/>
      <c r="C23" s="6"/>
      <c r="D23" s="6"/>
      <c r="E23" s="6"/>
    </row>
  </sheetData>
  <mergeCells count="3">
    <mergeCell ref="A2:D2"/>
    <mergeCell ref="B3:C3"/>
    <mergeCell ref="D3:E3"/>
  </mergeCells>
  <pageMargins left="0.74803149606299213" right="0" top="0" bottom="0" header="0.51181102362204722" footer="0.51181102362204722"/>
  <pageSetup paperSize="9" scale="85" orientation="portrait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เปรียบเทียบการใช้ไฟฟ้า 63-65</vt:lpstr>
      <vt:lpstr>ไฟฟ้า 64</vt:lpstr>
      <vt:lpstr>ไฟฟ้า 65</vt:lpstr>
      <vt:lpstr>เปรียบเทียบการใช้ไฟฟ้า 64-65</vt:lpstr>
    </vt:vector>
  </TitlesOfParts>
  <Company>TRAMAS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SAMART</dc:creator>
  <cp:lastModifiedBy>medsci_research</cp:lastModifiedBy>
  <cp:lastPrinted>2022-06-20T08:58:44Z</cp:lastPrinted>
  <dcterms:created xsi:type="dcterms:W3CDTF">2011-12-16T04:29:53Z</dcterms:created>
  <dcterms:modified xsi:type="dcterms:W3CDTF">2022-08-21T03:51:45Z</dcterms:modified>
</cp:coreProperties>
</file>